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rbt\cyd\rgnzcn\"/>
    </mc:Choice>
  </mc:AlternateContent>
  <bookViews>
    <workbookView xWindow="15" yWindow="0" windowWidth="26715" windowHeight="14835" tabRatio="500" activeTab="1"/>
  </bookViews>
  <sheets>
    <sheet name="sol" sheetId="1" r:id="rId1"/>
    <sheet name="tab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1" l="1"/>
  <c r="B40" i="1"/>
  <c r="B42" i="1"/>
  <c r="B43" i="1"/>
  <c r="B44" i="1"/>
  <c r="B45" i="1"/>
  <c r="C40" i="1"/>
  <c r="C42" i="1"/>
  <c r="C43" i="1"/>
  <c r="C44" i="1"/>
  <c r="C46" i="1"/>
  <c r="B49" i="1"/>
  <c r="B51" i="1"/>
  <c r="F40" i="1"/>
  <c r="F43" i="1"/>
  <c r="F44" i="1"/>
  <c r="F45" i="1"/>
  <c r="G40" i="1"/>
  <c r="G43" i="1"/>
  <c r="G44" i="1"/>
  <c r="G46" i="1"/>
  <c r="F49" i="1"/>
  <c r="F50" i="1"/>
  <c r="F51" i="1"/>
  <c r="B27" i="1"/>
  <c r="B28" i="1"/>
  <c r="E28" i="1"/>
  <c r="E26" i="1"/>
  <c r="B21" i="1"/>
  <c r="D11" i="1"/>
  <c r="B14" i="1"/>
  <c r="D12" i="1"/>
  <c r="B15" i="1"/>
  <c r="H11" i="1"/>
  <c r="H12" i="1"/>
  <c r="E3" i="1"/>
  <c r="E6" i="1"/>
  <c r="B6" i="1"/>
  <c r="H4" i="1"/>
  <c r="H5" i="1"/>
  <c r="C10" i="2"/>
  <c r="D10" i="2"/>
  <c r="C9" i="2"/>
  <c r="D9" i="2"/>
  <c r="C8" i="2"/>
  <c r="C7" i="2"/>
  <c r="F7" i="2"/>
  <c r="E7" i="2"/>
  <c r="D7" i="2"/>
  <c r="C6" i="2"/>
  <c r="F6" i="2"/>
  <c r="E6" i="2"/>
  <c r="D6" i="2"/>
  <c r="C5" i="2"/>
  <c r="F5" i="2"/>
  <c r="E5" i="2"/>
  <c r="D5" i="2"/>
  <c r="C4" i="2"/>
  <c r="E4" i="2"/>
  <c r="D4" i="2"/>
  <c r="C3" i="2"/>
  <c r="E3" i="2"/>
  <c r="D3" i="2"/>
  <c r="E31" i="1"/>
  <c r="E32" i="1"/>
  <c r="G32" i="1"/>
  <c r="G31" i="1"/>
  <c r="G33" i="1"/>
  <c r="B4" i="1"/>
  <c r="B5" i="1"/>
  <c r="B31" i="1"/>
  <c r="B32" i="1"/>
  <c r="E27" i="1"/>
  <c r="E25" i="1"/>
</calcChain>
</file>

<file path=xl/sharedStrings.xml><?xml version="1.0" encoding="utf-8"?>
<sst xmlns="http://schemas.openxmlformats.org/spreadsheetml/2006/main" count="78" uniqueCount="68">
  <si>
    <t xml:space="preserve">Ejercicio </t>
  </si>
  <si>
    <t>reactivos</t>
  </si>
  <si>
    <t>Total</t>
  </si>
  <si>
    <t>1</t>
  </si>
  <si>
    <t>2</t>
  </si>
  <si>
    <t>3</t>
  </si>
  <si>
    <t>4</t>
  </si>
  <si>
    <t>x</t>
  </si>
  <si>
    <t>tiempo:</t>
  </si>
  <si>
    <t>cte. Ec.</t>
  </si>
  <si>
    <t>s(t): -1/5 t^2</t>
  </si>
  <si>
    <t>radio:</t>
  </si>
  <si>
    <t>distancia a-c:</t>
  </si>
  <si>
    <t>t=</t>
  </si>
  <si>
    <t>v(t):-2/5t</t>
  </si>
  <si>
    <t>dirección:</t>
  </si>
  <si>
    <t>velocidad angular:</t>
  </si>
  <si>
    <t>aceleración angular:</t>
  </si>
  <si>
    <t>t^2+1/4</t>
  </si>
  <si>
    <t>2t</t>
  </si>
  <si>
    <t>Tiempo (3)</t>
  </si>
  <si>
    <t>an=</t>
  </si>
  <si>
    <t>radio</t>
  </si>
  <si>
    <t>at=</t>
  </si>
  <si>
    <t>Aceleración</t>
  </si>
  <si>
    <t>Ejercicio 3</t>
  </si>
  <si>
    <t>Ejercicio 4</t>
  </si>
  <si>
    <t>Ix</t>
  </si>
  <si>
    <t>Masa</t>
  </si>
  <si>
    <t>Radio de giro</t>
  </si>
  <si>
    <t>1/3t^3+1/4t</t>
  </si>
  <si>
    <t>dirección=</t>
  </si>
  <si>
    <t>magnitud=</t>
  </si>
  <si>
    <t>Vm(7)=</t>
  </si>
  <si>
    <t>Delta t:</t>
  </si>
  <si>
    <t>s(0):</t>
  </si>
  <si>
    <t>s(7)=</t>
  </si>
  <si>
    <t>Ejercicio 6</t>
  </si>
  <si>
    <t>LN (1/3)=</t>
  </si>
  <si>
    <t>s (v)=</t>
  </si>
  <si>
    <t>LN(6.17)=</t>
  </si>
  <si>
    <t>LN(2.56)=</t>
  </si>
  <si>
    <t>Ejercicio 8</t>
  </si>
  <si>
    <t>a1=m1=</t>
  </si>
  <si>
    <t>a2=m2=</t>
  </si>
  <si>
    <t>a3=m3=</t>
  </si>
  <si>
    <t>a4=m4=</t>
  </si>
  <si>
    <t>Área positiva=</t>
  </si>
  <si>
    <t>base (tiempo):</t>
  </si>
  <si>
    <t>Altura (cambio de v)</t>
  </si>
  <si>
    <t>Desplazamiento + C.I.</t>
  </si>
  <si>
    <t>Ejercicio 7</t>
  </si>
  <si>
    <t>Ejercicio 5</t>
  </si>
  <si>
    <t>Metros</t>
  </si>
  <si>
    <t>Barra</t>
  </si>
  <si>
    <t>Pesas</t>
  </si>
  <si>
    <t>Densidad:</t>
  </si>
  <si>
    <t>Altura:</t>
  </si>
  <si>
    <t>Pi:</t>
  </si>
  <si>
    <t>Diámetro:</t>
  </si>
  <si>
    <t>Masa=</t>
  </si>
  <si>
    <t>Ix=</t>
  </si>
  <si>
    <t>Ixtotal=</t>
  </si>
  <si>
    <t>Centímetros</t>
  </si>
  <si>
    <t>Masa total</t>
  </si>
  <si>
    <t>Distancia</t>
  </si>
  <si>
    <t>Io=</t>
  </si>
  <si>
    <t>Respuestas correctas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</si>
</sst>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7" fillId="5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4" borderId="0" xfId="5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4" fontId="5" fillId="3" borderId="4" xfId="4" applyNumberFormat="1" applyFont="1" applyFill="1" applyBorder="1" applyAlignment="1">
      <alignment horizontal="center"/>
    </xf>
    <xf numFmtId="4" fontId="6" fillId="4" borderId="4" xfId="5" applyNumberFormat="1" applyFont="1" applyFill="1" applyBorder="1" applyAlignment="1">
      <alignment horizontal="center"/>
    </xf>
    <xf numFmtId="4" fontId="4" fillId="2" borderId="4" xfId="3" applyNumberFormat="1" applyFont="1" applyFill="1" applyBorder="1" applyAlignment="1">
      <alignment horizontal="center"/>
    </xf>
    <xf numFmtId="4" fontId="5" fillId="3" borderId="2" xfId="4" applyNumberFormat="1" applyFont="1" applyFill="1" applyBorder="1" applyAlignment="1">
      <alignment horizontal="center"/>
    </xf>
    <xf numFmtId="4" fontId="6" fillId="4" borderId="2" xfId="5" applyNumberFormat="1" applyFont="1" applyFill="1" applyBorder="1" applyAlignment="1">
      <alignment horizontal="center"/>
    </xf>
    <xf numFmtId="4" fontId="4" fillId="2" borderId="2" xfId="3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</cellXfs>
  <cellStyles count="78">
    <cellStyle name="Buena" xfId="3" builtinId="26"/>
    <cellStyle name="Hipervínculo" xfId="1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 visitado" xfId="2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Incorrecto" xfId="4" builtinId="27"/>
    <cellStyle name="Neutral" xfId="5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22" workbookViewId="0">
      <selection activeCell="I36" sqref="I36"/>
    </sheetView>
  </sheetViews>
  <sheetFormatPr baseColWidth="10" defaultRowHeight="15.75" x14ac:dyDescent="0.25"/>
  <cols>
    <col min="1" max="1" width="18.875" bestFit="1" customWidth="1"/>
    <col min="2" max="2" width="10.625" bestFit="1" customWidth="1"/>
    <col min="3" max="3" width="11.875" bestFit="1" customWidth="1"/>
    <col min="4" max="4" width="12.875" bestFit="1" customWidth="1"/>
    <col min="5" max="5" width="5.375" customWidth="1"/>
    <col min="7" max="7" width="12.125" bestFit="1" customWidth="1"/>
    <col min="8" max="8" width="6.375" bestFit="1" customWidth="1"/>
    <col min="9" max="9" width="12.125" bestFit="1" customWidth="1"/>
    <col min="10" max="10" width="5.375" customWidth="1"/>
    <col min="11" max="12" width="5.125" customWidth="1"/>
    <col min="13" max="13" width="7.125" bestFit="1" customWidth="1"/>
  </cols>
  <sheetData>
    <row r="1" spans="1:8" x14ac:dyDescent="0.25">
      <c r="A1" s="9" t="s">
        <v>25</v>
      </c>
      <c r="B1" s="9"/>
      <c r="C1" s="9"/>
      <c r="D1" s="9"/>
      <c r="E1" s="9"/>
      <c r="F1" s="9"/>
      <c r="G1" s="9"/>
      <c r="H1" s="9"/>
    </row>
    <row r="3" spans="1:8" x14ac:dyDescent="0.25">
      <c r="A3" s="8" t="s">
        <v>8</v>
      </c>
      <c r="B3">
        <v>15</v>
      </c>
      <c r="D3" s="8" t="s">
        <v>36</v>
      </c>
      <c r="E3">
        <f>-1/5*7^2</f>
        <v>-9.8000000000000007</v>
      </c>
      <c r="G3" s="8" t="s">
        <v>11</v>
      </c>
      <c r="H3">
        <v>17.5</v>
      </c>
    </row>
    <row r="4" spans="1:8" x14ac:dyDescent="0.25">
      <c r="A4" s="8" t="s">
        <v>9</v>
      </c>
      <c r="B4">
        <f>-1/5</f>
        <v>-0.2</v>
      </c>
      <c r="D4" s="8" t="s">
        <v>35</v>
      </c>
      <c r="E4">
        <v>0</v>
      </c>
      <c r="G4" s="8" t="s">
        <v>12</v>
      </c>
      <c r="H4" s="11">
        <f>PI()*H3+25</f>
        <v>79.977871437821378</v>
      </c>
    </row>
    <row r="5" spans="1:8" x14ac:dyDescent="0.25">
      <c r="A5" s="8" t="s">
        <v>10</v>
      </c>
      <c r="B5" s="1">
        <f>B3^2*B4</f>
        <v>-45</v>
      </c>
      <c r="D5" s="8" t="s">
        <v>34</v>
      </c>
      <c r="E5">
        <v>7</v>
      </c>
      <c r="G5" s="8" t="s">
        <v>13</v>
      </c>
      <c r="H5" s="12">
        <f>SQRT(5*H4)</f>
        <v>19.997233738422594</v>
      </c>
    </row>
    <row r="6" spans="1:8" x14ac:dyDescent="0.25">
      <c r="A6" s="8" t="s">
        <v>14</v>
      </c>
      <c r="B6" s="1">
        <f>(-2/5)*B3</f>
        <v>-6</v>
      </c>
      <c r="D6" s="8" t="s">
        <v>33</v>
      </c>
      <c r="E6" s="1">
        <f>E3/E5</f>
        <v>-1.4000000000000001</v>
      </c>
    </row>
    <row r="8" spans="1:8" x14ac:dyDescent="0.25">
      <c r="A8" s="9" t="s">
        <v>26</v>
      </c>
      <c r="B8" s="9"/>
      <c r="C8" s="9"/>
      <c r="D8" s="9"/>
      <c r="E8" s="9"/>
      <c r="F8" s="9"/>
      <c r="G8" s="9"/>
      <c r="H8" s="9"/>
    </row>
    <row r="10" spans="1:8" x14ac:dyDescent="0.25">
      <c r="A10" s="8" t="s">
        <v>15</v>
      </c>
      <c r="B10" t="s">
        <v>30</v>
      </c>
      <c r="D10" t="s">
        <v>20</v>
      </c>
      <c r="G10" t="s">
        <v>24</v>
      </c>
    </row>
    <row r="11" spans="1:8" x14ac:dyDescent="0.25">
      <c r="A11" s="8" t="s">
        <v>16</v>
      </c>
      <c r="B11" t="s">
        <v>18</v>
      </c>
      <c r="D11">
        <f>3^2+1/4</f>
        <v>9.25</v>
      </c>
      <c r="G11" s="8" t="s">
        <v>32</v>
      </c>
      <c r="H11" s="11">
        <f>SQRT(B14^2+B15^2)</f>
        <v>150.10207545747201</v>
      </c>
    </row>
    <row r="12" spans="1:8" x14ac:dyDescent="0.25">
      <c r="A12" s="8" t="s">
        <v>17</v>
      </c>
      <c r="B12" t="s">
        <v>19</v>
      </c>
      <c r="D12">
        <f>2*(3)</f>
        <v>6</v>
      </c>
      <c r="G12" s="8" t="s">
        <v>31</v>
      </c>
      <c r="H12" s="11">
        <f>DEGREES(ATAN(B14/B15))</f>
        <v>85.988746924911794</v>
      </c>
    </row>
    <row r="13" spans="1:8" x14ac:dyDescent="0.25">
      <c r="A13" s="8" t="s">
        <v>22</v>
      </c>
      <c r="B13">
        <v>1.75</v>
      </c>
    </row>
    <row r="14" spans="1:8" x14ac:dyDescent="0.25">
      <c r="A14" s="8" t="s">
        <v>21</v>
      </c>
      <c r="B14" s="12">
        <f>D11^2*B13</f>
        <v>149.734375</v>
      </c>
    </row>
    <row r="15" spans="1:8" x14ac:dyDescent="0.25">
      <c r="A15" s="8" t="s">
        <v>23</v>
      </c>
      <c r="B15" s="1">
        <f>D12*B13</f>
        <v>10.5</v>
      </c>
    </row>
    <row r="18" spans="1:8" x14ac:dyDescent="0.25">
      <c r="A18" s="9" t="s">
        <v>37</v>
      </c>
      <c r="B18" s="9"/>
      <c r="C18" s="9"/>
      <c r="D18" s="9"/>
      <c r="E18" s="9"/>
      <c r="F18" s="9"/>
      <c r="G18" s="9"/>
      <c r="H18" s="9"/>
    </row>
    <row r="19" spans="1:8" x14ac:dyDescent="0.25">
      <c r="A19" s="8" t="s">
        <v>27</v>
      </c>
      <c r="B19">
        <v>8170</v>
      </c>
    </row>
    <row r="20" spans="1:8" x14ac:dyDescent="0.25">
      <c r="A20" s="8" t="s">
        <v>28</v>
      </c>
      <c r="B20">
        <v>15</v>
      </c>
    </row>
    <row r="21" spans="1:8" x14ac:dyDescent="0.25">
      <c r="A21" s="8" t="s">
        <v>29</v>
      </c>
      <c r="B21" s="11">
        <f>SQRT(B19/B20)</f>
        <v>23.338094752285727</v>
      </c>
    </row>
    <row r="22" spans="1:8" x14ac:dyDescent="0.25">
      <c r="A22" s="8"/>
    </row>
    <row r="23" spans="1:8" x14ac:dyDescent="0.25">
      <c r="A23" s="8"/>
    </row>
    <row r="24" spans="1:8" x14ac:dyDescent="0.25">
      <c r="A24" s="9" t="s">
        <v>51</v>
      </c>
      <c r="B24" s="9"/>
      <c r="C24" s="9"/>
      <c r="D24" s="9"/>
      <c r="E24" s="9"/>
      <c r="F24" s="9"/>
      <c r="G24" s="9"/>
      <c r="H24" s="9"/>
    </row>
    <row r="25" spans="1:8" x14ac:dyDescent="0.25">
      <c r="A25" t="s">
        <v>48</v>
      </c>
      <c r="B25">
        <v>6</v>
      </c>
      <c r="D25" s="8" t="s">
        <v>43</v>
      </c>
      <c r="E25">
        <f>1.2/3.5</f>
        <v>0.34285714285714286</v>
      </c>
    </row>
    <row r="26" spans="1:8" x14ac:dyDescent="0.25">
      <c r="A26" t="s">
        <v>49</v>
      </c>
      <c r="B26">
        <v>1.2</v>
      </c>
      <c r="D26" s="8" t="s">
        <v>44</v>
      </c>
      <c r="E26">
        <f>-1.2/2.5</f>
        <v>-0.48</v>
      </c>
    </row>
    <row r="27" spans="1:8" x14ac:dyDescent="0.25">
      <c r="A27" t="s">
        <v>47</v>
      </c>
      <c r="B27">
        <f>B25*B26*0.5</f>
        <v>3.5999999999999996</v>
      </c>
      <c r="D27" s="8" t="s">
        <v>45</v>
      </c>
      <c r="E27">
        <f>-2.4/2</f>
        <v>-1.2</v>
      </c>
    </row>
    <row r="28" spans="1:8" x14ac:dyDescent="0.25">
      <c r="A28" t="s">
        <v>50</v>
      </c>
      <c r="B28">
        <f>B27+1</f>
        <v>4.5999999999999996</v>
      </c>
      <c r="D28" s="8" t="s">
        <v>46</v>
      </c>
      <c r="E28">
        <f>2.4/1</f>
        <v>2.4</v>
      </c>
    </row>
    <row r="30" spans="1:8" x14ac:dyDescent="0.25">
      <c r="A30" s="9" t="s">
        <v>42</v>
      </c>
      <c r="B30" s="9"/>
      <c r="C30" s="9"/>
      <c r="D30" s="9"/>
      <c r="E30" s="9"/>
      <c r="F30" s="9"/>
      <c r="G30" s="9"/>
      <c r="H30" s="9"/>
    </row>
    <row r="31" spans="1:8" x14ac:dyDescent="0.25">
      <c r="A31" t="s">
        <v>38</v>
      </c>
      <c r="B31" s="11">
        <f>LN(1/3)</f>
        <v>-1.0986122886681098</v>
      </c>
      <c r="D31" t="s">
        <v>40</v>
      </c>
      <c r="E31">
        <f>LN(6.17)</f>
        <v>1.8196988379172965</v>
      </c>
      <c r="G31" s="11">
        <f>E31*1000*-0.5</f>
        <v>-909.84941895864824</v>
      </c>
    </row>
    <row r="32" spans="1:8" x14ac:dyDescent="0.25">
      <c r="A32" t="s">
        <v>39</v>
      </c>
      <c r="B32" s="12">
        <f>-500*B31</f>
        <v>549.30614433405492</v>
      </c>
      <c r="D32" t="s">
        <v>41</v>
      </c>
      <c r="E32">
        <f>LN(2.056)</f>
        <v>0.72076234759291868</v>
      </c>
      <c r="G32" s="11">
        <f>E32*1000*-0.5</f>
        <v>-360.38117379645934</v>
      </c>
    </row>
    <row r="33" spans="1:8" x14ac:dyDescent="0.25">
      <c r="G33" s="12">
        <f>G32-G31</f>
        <v>549.46824516218885</v>
      </c>
    </row>
    <row r="34" spans="1:8" x14ac:dyDescent="0.25">
      <c r="A34" s="9" t="s">
        <v>52</v>
      </c>
      <c r="B34" s="9"/>
      <c r="C34" s="9"/>
      <c r="D34" s="9"/>
      <c r="E34" s="9"/>
      <c r="F34" s="9"/>
      <c r="G34" s="9"/>
      <c r="H34" s="9"/>
    </row>
    <row r="36" spans="1:8" x14ac:dyDescent="0.25">
      <c r="B36" s="10" t="s">
        <v>53</v>
      </c>
      <c r="C36" s="10"/>
      <c r="F36" s="10" t="s">
        <v>63</v>
      </c>
      <c r="G36" s="10"/>
    </row>
    <row r="37" spans="1:8" x14ac:dyDescent="0.25">
      <c r="B37" t="s">
        <v>55</v>
      </c>
      <c r="C37" t="s">
        <v>54</v>
      </c>
      <c r="F37" t="s">
        <v>55</v>
      </c>
      <c r="G37" t="s">
        <v>54</v>
      </c>
    </row>
    <row r="38" spans="1:8" x14ac:dyDescent="0.25">
      <c r="A38" s="8" t="s">
        <v>56</v>
      </c>
      <c r="B38">
        <v>7870</v>
      </c>
      <c r="C38">
        <v>7870</v>
      </c>
      <c r="F38" s="11">
        <v>7.8700000000000003E-3</v>
      </c>
      <c r="G38" s="11">
        <v>7.8700000000000003E-3</v>
      </c>
    </row>
    <row r="39" spans="1:8" x14ac:dyDescent="0.25">
      <c r="A39" s="8" t="s">
        <v>57</v>
      </c>
      <c r="B39">
        <f>3.7/100</f>
        <v>3.7000000000000005E-2</v>
      </c>
      <c r="C39">
        <v>0.08</v>
      </c>
      <c r="F39">
        <v>3.7</v>
      </c>
      <c r="G39">
        <v>8</v>
      </c>
    </row>
    <row r="40" spans="1:8" x14ac:dyDescent="0.25">
      <c r="A40" s="8" t="s">
        <v>58</v>
      </c>
      <c r="B40" s="11">
        <f>PI()</f>
        <v>3.1415926535897931</v>
      </c>
      <c r="C40" s="11">
        <f>PI()</f>
        <v>3.1415926535897931</v>
      </c>
      <c r="F40" s="11">
        <f>PI()</f>
        <v>3.1415926535897931</v>
      </c>
      <c r="G40" s="11">
        <f>PI()</f>
        <v>3.1415926535897931</v>
      </c>
    </row>
    <row r="41" spans="1:8" x14ac:dyDescent="0.25">
      <c r="A41" s="8"/>
      <c r="B41">
        <v>0.25</v>
      </c>
      <c r="C41">
        <v>0.25</v>
      </c>
      <c r="F41">
        <v>0.25</v>
      </c>
      <c r="G41">
        <v>0.25</v>
      </c>
    </row>
    <row r="42" spans="1:8" x14ac:dyDescent="0.25">
      <c r="A42" s="8" t="s">
        <v>59</v>
      </c>
      <c r="B42">
        <f>14.5/100</f>
        <v>0.14499999999999999</v>
      </c>
      <c r="C42">
        <f>0.022</f>
        <v>2.1999999999999999E-2</v>
      </c>
      <c r="F42">
        <v>14.5</v>
      </c>
      <c r="G42">
        <v>2.2000000000000002</v>
      </c>
    </row>
    <row r="43" spans="1:8" x14ac:dyDescent="0.25">
      <c r="A43" s="8" t="s">
        <v>60</v>
      </c>
      <c r="B43" s="11">
        <f>B38*B39*B40*B41*(B42^2)</f>
        <v>4.8084194174737549</v>
      </c>
      <c r="C43" s="11">
        <f>C38*C39*C40*C41*(C42^2)</f>
        <v>0.23933155489871619</v>
      </c>
      <c r="F43" s="11">
        <f>F38*F39*F40*F41*(F42^2)</f>
        <v>4.8084194174737549</v>
      </c>
      <c r="G43" s="11">
        <f>G38*G39*G40*G41*(G42^2)</f>
        <v>0.23933155489871624</v>
      </c>
    </row>
    <row r="44" spans="1:8" x14ac:dyDescent="0.25">
      <c r="A44" s="8" t="s">
        <v>61</v>
      </c>
      <c r="B44" s="11">
        <f>0.5*B43*((B42/2)^2)</f>
        <v>1.2637127281548212E-2</v>
      </c>
      <c r="C44">
        <f>0.5*C43*((C42/2)^2)</f>
        <v>1.4479559071372328E-5</v>
      </c>
      <c r="F44" s="11">
        <f>0.5*F43*((F42/2)^2)</f>
        <v>126.37127281548211</v>
      </c>
      <c r="G44" s="11">
        <f>0.5*G43*((G42/2)^2)</f>
        <v>0.14479559071372336</v>
      </c>
    </row>
    <row r="45" spans="1:8" x14ac:dyDescent="0.25">
      <c r="A45" s="8"/>
      <c r="B45" s="11">
        <f>2*B44</f>
        <v>2.5274254563096423E-2</v>
      </c>
      <c r="F45" s="11">
        <f>2*F44</f>
        <v>252.74254563096423</v>
      </c>
    </row>
    <row r="46" spans="1:8" x14ac:dyDescent="0.25">
      <c r="A46" s="8" t="s">
        <v>62</v>
      </c>
      <c r="C46" s="12">
        <f>B45+C44</f>
        <v>2.5288734122167797E-2</v>
      </c>
      <c r="G46" s="12">
        <f>F45+G44</f>
        <v>252.88734122167796</v>
      </c>
    </row>
    <row r="49" spans="1:6" x14ac:dyDescent="0.25">
      <c r="A49" s="8" t="s">
        <v>64</v>
      </c>
      <c r="B49" s="11">
        <f>(2*B43)+C43</f>
        <v>9.8561703898462252</v>
      </c>
      <c r="F49" s="11">
        <f>B49</f>
        <v>9.8561703898462252</v>
      </c>
    </row>
    <row r="50" spans="1:6" x14ac:dyDescent="0.25">
      <c r="A50" s="8" t="s">
        <v>65</v>
      </c>
      <c r="B50">
        <v>0.26</v>
      </c>
      <c r="F50">
        <f>26</f>
        <v>26</v>
      </c>
    </row>
    <row r="51" spans="1:6" x14ac:dyDescent="0.25">
      <c r="A51" s="8" t="s">
        <v>66</v>
      </c>
      <c r="B51" s="12">
        <f>C46+(B49*B50^2)</f>
        <v>0.69156585247577274</v>
      </c>
      <c r="F51" s="12">
        <f>G46+(F49*F50^2)</f>
        <v>6915.6585247577259</v>
      </c>
    </row>
  </sheetData>
  <mergeCells count="8">
    <mergeCell ref="B36:C36"/>
    <mergeCell ref="A34:H34"/>
    <mergeCell ref="F36:G36"/>
    <mergeCell ref="A1:H1"/>
    <mergeCell ref="A8:H8"/>
    <mergeCell ref="A18:H18"/>
    <mergeCell ref="A30:H30"/>
    <mergeCell ref="A24:H24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G17" sqref="G17"/>
    </sheetView>
  </sheetViews>
  <sheetFormatPr baseColWidth="10" defaultRowHeight="15.75" x14ac:dyDescent="0.25"/>
  <sheetData>
    <row r="1" spans="1:7" ht="16.5" thickBot="1" x14ac:dyDescent="0.3">
      <c r="C1" s="20" t="s">
        <v>67</v>
      </c>
      <c r="D1" s="21"/>
      <c r="E1" s="21"/>
      <c r="F1" s="22"/>
    </row>
    <row r="2" spans="1:7" x14ac:dyDescent="0.25">
      <c r="A2" s="2" t="s">
        <v>0</v>
      </c>
      <c r="B2" s="2" t="s">
        <v>1</v>
      </c>
      <c r="C2" s="19" t="s">
        <v>3</v>
      </c>
      <c r="D2" s="19" t="s">
        <v>4</v>
      </c>
      <c r="E2" s="19" t="s">
        <v>5</v>
      </c>
      <c r="F2" s="19" t="s">
        <v>6</v>
      </c>
      <c r="G2" s="3" t="s">
        <v>2</v>
      </c>
    </row>
    <row r="3" spans="1:7" x14ac:dyDescent="0.25">
      <c r="A3" s="4">
        <v>1</v>
      </c>
      <c r="B3" s="4">
        <v>3</v>
      </c>
      <c r="C3" s="13">
        <f t="shared" ref="C3:C10" si="0">(1/B3)*G3</f>
        <v>0.41666666666666663</v>
      </c>
      <c r="D3" s="14">
        <f>C3*2</f>
        <v>0.83333333333333326</v>
      </c>
      <c r="E3" s="15">
        <f>C3*3</f>
        <v>1.25</v>
      </c>
      <c r="F3" s="15" t="s">
        <v>7</v>
      </c>
      <c r="G3" s="6">
        <v>1.25</v>
      </c>
    </row>
    <row r="4" spans="1:7" x14ac:dyDescent="0.25">
      <c r="A4" s="4">
        <v>2</v>
      </c>
      <c r="B4" s="4">
        <v>3</v>
      </c>
      <c r="C4" s="13">
        <f t="shared" si="0"/>
        <v>0.41666666666666663</v>
      </c>
      <c r="D4" s="14">
        <f>C4*2</f>
        <v>0.83333333333333326</v>
      </c>
      <c r="E4" s="15">
        <f>C4*3</f>
        <v>1.25</v>
      </c>
      <c r="F4" s="15" t="s">
        <v>7</v>
      </c>
      <c r="G4" s="6">
        <v>1.25</v>
      </c>
    </row>
    <row r="5" spans="1:7" x14ac:dyDescent="0.25">
      <c r="A5" s="4">
        <v>3</v>
      </c>
      <c r="B5" s="4">
        <v>4</v>
      </c>
      <c r="C5" s="13">
        <f t="shared" si="0"/>
        <v>0.375</v>
      </c>
      <c r="D5" s="14">
        <f>C5*2</f>
        <v>0.75</v>
      </c>
      <c r="E5" s="15">
        <f>C5*3</f>
        <v>1.125</v>
      </c>
      <c r="F5" s="15">
        <f>C5*4</f>
        <v>1.5</v>
      </c>
      <c r="G5" s="6">
        <v>1.5</v>
      </c>
    </row>
    <row r="6" spans="1:7" x14ac:dyDescent="0.25">
      <c r="A6" s="4">
        <v>4</v>
      </c>
      <c r="B6" s="4">
        <v>4</v>
      </c>
      <c r="C6" s="13">
        <f t="shared" si="0"/>
        <v>0.3125</v>
      </c>
      <c r="D6" s="14">
        <f>C6*2</f>
        <v>0.625</v>
      </c>
      <c r="E6" s="15">
        <f>C6*3</f>
        <v>0.9375</v>
      </c>
      <c r="F6" s="15">
        <f>C6*4</f>
        <v>1.25</v>
      </c>
      <c r="G6" s="6">
        <v>1.25</v>
      </c>
    </row>
    <row r="7" spans="1:7" x14ac:dyDescent="0.25">
      <c r="A7" s="4">
        <v>5</v>
      </c>
      <c r="B7" s="4">
        <v>4</v>
      </c>
      <c r="C7" s="13">
        <f t="shared" si="0"/>
        <v>0.375</v>
      </c>
      <c r="D7" s="14">
        <f>C7*2</f>
        <v>0.75</v>
      </c>
      <c r="E7" s="15">
        <f>C7*3</f>
        <v>1.125</v>
      </c>
      <c r="F7" s="15">
        <f>C7*4</f>
        <v>1.5</v>
      </c>
      <c r="G7" s="6">
        <v>1.5</v>
      </c>
    </row>
    <row r="8" spans="1:7" x14ac:dyDescent="0.25">
      <c r="A8" s="4">
        <v>6</v>
      </c>
      <c r="B8" s="4">
        <v>1</v>
      </c>
      <c r="C8" s="13">
        <f t="shared" si="0"/>
        <v>1.25</v>
      </c>
      <c r="D8" s="14" t="s">
        <v>7</v>
      </c>
      <c r="E8" s="15" t="s">
        <v>7</v>
      </c>
      <c r="F8" s="15" t="s">
        <v>7</v>
      </c>
      <c r="G8" s="6">
        <v>1.25</v>
      </c>
    </row>
    <row r="9" spans="1:7" x14ac:dyDescent="0.25">
      <c r="A9" s="4">
        <v>7</v>
      </c>
      <c r="B9" s="4">
        <v>2</v>
      </c>
      <c r="C9" s="13">
        <f t="shared" si="0"/>
        <v>0.75</v>
      </c>
      <c r="D9" s="14">
        <f>C9*2</f>
        <v>1.5</v>
      </c>
      <c r="E9" s="15" t="s">
        <v>7</v>
      </c>
      <c r="F9" s="15" t="s">
        <v>7</v>
      </c>
      <c r="G9" s="6">
        <v>1.5</v>
      </c>
    </row>
    <row r="10" spans="1:7" x14ac:dyDescent="0.25">
      <c r="A10" s="5">
        <v>8</v>
      </c>
      <c r="B10" s="5">
        <v>2</v>
      </c>
      <c r="C10" s="16">
        <f t="shared" si="0"/>
        <v>0.75</v>
      </c>
      <c r="D10" s="17">
        <f>C10*2</f>
        <v>1.5</v>
      </c>
      <c r="E10" s="18" t="s">
        <v>7</v>
      </c>
      <c r="F10" s="18" t="s">
        <v>7</v>
      </c>
      <c r="G10" s="7">
        <v>1.5</v>
      </c>
    </row>
  </sheetData>
  <mergeCells count="1">
    <mergeCell ref="C1:F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</vt:lpstr>
      <vt:lpstr>tab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arocha</dc:creator>
  <cp:lastModifiedBy>Usuario</cp:lastModifiedBy>
  <dcterms:created xsi:type="dcterms:W3CDTF">2014-03-07T14:12:00Z</dcterms:created>
  <dcterms:modified xsi:type="dcterms:W3CDTF">2014-03-15T00:16:52Z</dcterms:modified>
</cp:coreProperties>
</file>